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lad1" sheetId="1" r:id="rId4"/>
  </sheets>
  <definedNames/>
  <calcPr/>
</workbook>
</file>

<file path=xl/sharedStrings.xml><?xml version="1.0" encoding="utf-8"?>
<sst xmlns="http://schemas.openxmlformats.org/spreadsheetml/2006/main" count="25" uniqueCount="23">
  <si>
    <t>a=</t>
  </si>
  <si>
    <t>m/sec^2</t>
  </si>
  <si>
    <t>v=</t>
  </si>
  <si>
    <t>m/sec</t>
  </si>
  <si>
    <t>t snijpunt = 2v/a</t>
  </si>
  <si>
    <t>x snijpunt</t>
  </si>
  <si>
    <t xml:space="preserve">H = </t>
  </si>
  <si>
    <t>m</t>
  </si>
  <si>
    <t xml:space="preserve">t snijpunt </t>
  </si>
  <si>
    <t>X= a*t^2/2</t>
  </si>
  <si>
    <t>x= v * t</t>
  </si>
  <si>
    <t>x = v*t+H</t>
  </si>
  <si>
    <t>X^2</t>
  </si>
  <si>
    <t>x</t>
  </si>
  <si>
    <t>b=</t>
  </si>
  <si>
    <t>constante</t>
  </si>
  <si>
    <t>c=</t>
  </si>
  <si>
    <t>versnelling volgens bewegende waarnemer:</t>
  </si>
  <si>
    <t>afgelegde afstand is</t>
  </si>
  <si>
    <t xml:space="preserve">tijd waarnemer </t>
  </si>
  <si>
    <t>startsnelheid is a* tsnijpunt v=at</t>
  </si>
  <si>
    <t>versnelling  bewegende waarnemer</t>
  </si>
  <si>
    <t>dus zelfde versnelling als vaste waarnemer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</si>
</sst>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  <font>
      <color rgb="FFFF0000"/>
      <name val="Arial"/>
      <scheme val="minor"/>
    </font>
    <font>
      <color rgb="FFFFFF00"/>
      <name val="Arial"/>
      <scheme val="minor"/>
    </font>
    <font>
      <color theme="0"/>
      <name val="Arial"/>
      <scheme val="minor"/>
    </font>
    <font>
      <b/>
      <color rgb="FFFF0000"/>
      <name val="Arial"/>
      <scheme val="minor"/>
    </font>
    <font>
      <color rgb="FF000000"/>
      <name val="Arial"/>
      <scheme val="minor"/>
    </font>
    <font>
      <color rgb="FFF4CCCC"/>
      <name val="Arial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B6D7A8"/>
        <bgColor rgb="FFB6D7A8"/>
      </patternFill>
    </fill>
    <fill>
      <patternFill patternType="solid">
        <fgColor rgb="FF00FFFF"/>
        <bgColor rgb="FF00FFFF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</fills>
  <borders count="9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2" fontId="1" numFmtId="0" xfId="0" applyAlignment="1" applyFill="1" applyFont="1">
      <alignment readingOrder="0"/>
    </xf>
    <xf borderId="0" fillId="2" fontId="1" numFmtId="0" xfId="0" applyFont="1"/>
    <xf borderId="0" fillId="3" fontId="1" numFmtId="0" xfId="0" applyAlignment="1" applyFill="1" applyFont="1">
      <alignment readingOrder="0"/>
    </xf>
    <xf borderId="0" fillId="3" fontId="1" numFmtId="0" xfId="0" applyFont="1"/>
    <xf borderId="0" fillId="0" fontId="1" numFmtId="0" xfId="0" applyFont="1"/>
    <xf borderId="0" fillId="0" fontId="3" numFmtId="0" xfId="0" applyFont="1"/>
    <xf borderId="0" fillId="4" fontId="1" numFmtId="0" xfId="0" applyFill="1" applyFont="1"/>
    <xf borderId="0" fillId="0" fontId="4" numFmtId="0" xfId="0" applyFont="1"/>
    <xf borderId="0" fillId="0" fontId="5" numFmtId="0" xfId="0" applyFont="1"/>
    <xf borderId="0" fillId="5" fontId="1" numFmtId="0" xfId="0" applyFill="1" applyFont="1"/>
    <xf borderId="0" fillId="5" fontId="3" numFmtId="2" xfId="0" applyFont="1" applyNumberFormat="1"/>
    <xf borderId="0" fillId="5" fontId="6" numFmtId="2" xfId="0" applyFont="1" applyNumberFormat="1"/>
    <xf borderId="0" fillId="0" fontId="7" numFmtId="0" xfId="0" applyFont="1"/>
    <xf borderId="0" fillId="0" fontId="8" numFmtId="0" xfId="0" applyFont="1"/>
    <xf borderId="1" fillId="0" fontId="1" numFmtId="0" xfId="0" applyBorder="1" applyFont="1"/>
    <xf borderId="2" fillId="0" fontId="1" numFmtId="0" xfId="0" applyBorder="1" applyFont="1"/>
    <xf borderId="3" fillId="0" fontId="1" numFmtId="0" xfId="0" applyBorder="1" applyFont="1"/>
    <xf borderId="4" fillId="0" fontId="1" numFmtId="0" xfId="0" applyAlignment="1" applyBorder="1" applyFont="1">
      <alignment readingOrder="0"/>
    </xf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0" fillId="0" fontId="3" numFmtId="0" xfId="0" applyAlignment="1" applyFont="1">
      <alignment readingOrder="0"/>
    </xf>
    <xf borderId="0" fillId="0" fontId="6" numFmtId="4" xfId="0" applyFont="1" applyNumberFormat="1"/>
    <xf borderId="0" fillId="5" fontId="6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lineChart>
        <c:ser>
          <c:idx val="0"/>
          <c:order val="0"/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Blad1!$B$6:$B$65</c:f>
            </c:strRef>
          </c:cat>
          <c:val>
            <c:numRef>
              <c:f>Blad1!$C$6:$C$65</c:f>
              <c:numCache/>
            </c:numRef>
          </c:val>
          <c:smooth val="0"/>
        </c:ser>
        <c:ser>
          <c:idx val="1"/>
          <c:order val="1"/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Blad1!$B$6:$B$65</c:f>
            </c:strRef>
          </c:cat>
          <c:val>
            <c:numRef>
              <c:f>Blad1!$E$6:$E$65</c:f>
              <c:numCache/>
            </c:numRef>
          </c:val>
          <c:smooth val="0"/>
        </c:ser>
        <c:ser>
          <c:idx val="2"/>
          <c:order val="2"/>
          <c:spPr>
            <a:ln cmpd="sng">
              <a:solidFill>
                <a:srgbClr val="FBBC04"/>
              </a:solidFill>
            </a:ln>
          </c:spPr>
          <c:marker>
            <c:symbol val="none"/>
          </c:marker>
          <c:cat>
            <c:strRef>
              <c:f>Blad1!$B$6:$B$65</c:f>
            </c:strRef>
          </c:cat>
          <c:val>
            <c:numRef>
              <c:f>Blad1!$F$6:$F$65</c:f>
              <c:numCache/>
            </c:numRef>
          </c:val>
          <c:smooth val="0"/>
        </c:ser>
        <c:axId val="1220468922"/>
        <c:axId val="1481150607"/>
      </c:lineChart>
      <c:catAx>
        <c:axId val="122046892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481150607"/>
      </c:catAx>
      <c:valAx>
        <c:axId val="148115060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220468922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8</xdr:col>
      <xdr:colOff>800100</xdr:colOff>
      <xdr:row>5</xdr:row>
      <xdr:rowOff>0</xdr:rowOff>
    </xdr:from>
    <xdr:ext cx="5715000" cy="4076700"/>
    <xdr:graphicFrame>
      <xdr:nvGraphicFramePr>
        <xdr:cNvPr id="1" name="Chart 1" title="Diagram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0" max="10" width="14.0"/>
  </cols>
  <sheetData>
    <row r="2">
      <c r="B2" s="1">
        <v>0.1</v>
      </c>
      <c r="C2" s="1" t="s">
        <v>0</v>
      </c>
      <c r="D2" s="2">
        <v>10.0</v>
      </c>
      <c r="E2" s="1" t="s">
        <v>1</v>
      </c>
      <c r="F2" s="1" t="s">
        <v>2</v>
      </c>
      <c r="G2" s="1">
        <v>15.0</v>
      </c>
      <c r="H2" s="1" t="s">
        <v>3</v>
      </c>
      <c r="I2" s="3" t="s">
        <v>4</v>
      </c>
      <c r="J2" s="4">
        <f>2*G2/D2</f>
        <v>3</v>
      </c>
      <c r="M2" s="3" t="s">
        <v>5</v>
      </c>
      <c r="N2" s="4">
        <f>J2*G2</f>
        <v>45</v>
      </c>
    </row>
    <row r="3">
      <c r="F3" s="5" t="s">
        <v>6</v>
      </c>
      <c r="G3" s="5">
        <v>80.0</v>
      </c>
      <c r="H3" s="1" t="s">
        <v>7</v>
      </c>
      <c r="I3" s="5" t="s">
        <v>8</v>
      </c>
      <c r="J3" s="6">
        <f>(G2+SQRT(G2^2+4*G3*D2/2))/(2*D2/2)</f>
        <v>5.772001873</v>
      </c>
      <c r="L3" s="7">
        <f>G2+4*G3*D2/2</f>
        <v>1615</v>
      </c>
      <c r="M3" s="5" t="s">
        <v>5</v>
      </c>
      <c r="N3" s="6">
        <f>J3*G2+G3</f>
        <v>166.5800281</v>
      </c>
    </row>
    <row r="4">
      <c r="C4" s="1" t="s">
        <v>9</v>
      </c>
      <c r="E4" s="1" t="s">
        <v>10</v>
      </c>
      <c r="F4" s="1" t="s">
        <v>11</v>
      </c>
    </row>
    <row r="6">
      <c r="B6" s="1">
        <v>0.0</v>
      </c>
      <c r="C6" s="7">
        <f t="shared" ref="C6:C76" si="1">D$2*B6^2/2</f>
        <v>0</v>
      </c>
      <c r="E6" s="7">
        <f t="shared" ref="E6:E76" si="2">B6*G$2</f>
        <v>0</v>
      </c>
      <c r="F6" s="7">
        <f t="shared" ref="F6:F76" si="3">G$3+B6*G$2</f>
        <v>80</v>
      </c>
    </row>
    <row r="7">
      <c r="B7" s="7">
        <f t="shared" ref="B7:B76" si="4">B6+B$2</f>
        <v>0.1</v>
      </c>
      <c r="C7" s="7">
        <f t="shared" si="1"/>
        <v>0.05</v>
      </c>
      <c r="E7" s="7">
        <f t="shared" si="2"/>
        <v>1.5</v>
      </c>
      <c r="F7" s="7">
        <f t="shared" si="3"/>
        <v>81.5</v>
      </c>
    </row>
    <row r="8">
      <c r="B8" s="7">
        <f t="shared" si="4"/>
        <v>0.2</v>
      </c>
      <c r="C8" s="7">
        <f t="shared" si="1"/>
        <v>0.2</v>
      </c>
      <c r="E8" s="7">
        <f t="shared" si="2"/>
        <v>3</v>
      </c>
      <c r="F8" s="7">
        <f t="shared" si="3"/>
        <v>83</v>
      </c>
    </row>
    <row r="9">
      <c r="B9" s="7">
        <f t="shared" si="4"/>
        <v>0.3</v>
      </c>
      <c r="C9" s="7">
        <f t="shared" si="1"/>
        <v>0.45</v>
      </c>
      <c r="E9" s="7">
        <f t="shared" si="2"/>
        <v>4.5</v>
      </c>
      <c r="F9" s="7">
        <f t="shared" si="3"/>
        <v>84.5</v>
      </c>
      <c r="I9" s="8"/>
    </row>
    <row r="10">
      <c r="B10" s="7">
        <f t="shared" si="4"/>
        <v>0.4</v>
      </c>
      <c r="C10" s="7">
        <f t="shared" si="1"/>
        <v>0.8</v>
      </c>
      <c r="E10" s="7">
        <f t="shared" si="2"/>
        <v>6</v>
      </c>
      <c r="F10" s="7">
        <f t="shared" si="3"/>
        <v>86</v>
      </c>
    </row>
    <row r="11">
      <c r="B11" s="7">
        <f t="shared" si="4"/>
        <v>0.5</v>
      </c>
      <c r="C11" s="7">
        <f t="shared" si="1"/>
        <v>1.25</v>
      </c>
      <c r="E11" s="7">
        <f t="shared" si="2"/>
        <v>7.5</v>
      </c>
      <c r="F11" s="7">
        <f t="shared" si="3"/>
        <v>87.5</v>
      </c>
    </row>
    <row r="12">
      <c r="B12" s="7">
        <f t="shared" si="4"/>
        <v>0.6</v>
      </c>
      <c r="C12" s="7">
        <f t="shared" si="1"/>
        <v>1.8</v>
      </c>
      <c r="E12" s="7">
        <f t="shared" si="2"/>
        <v>9</v>
      </c>
      <c r="F12" s="7">
        <f t="shared" si="3"/>
        <v>89</v>
      </c>
    </row>
    <row r="13">
      <c r="B13" s="7">
        <f t="shared" si="4"/>
        <v>0.7</v>
      </c>
      <c r="C13" s="7">
        <f t="shared" si="1"/>
        <v>2.45</v>
      </c>
      <c r="E13" s="7">
        <f t="shared" si="2"/>
        <v>10.5</v>
      </c>
      <c r="F13" s="7">
        <f t="shared" si="3"/>
        <v>90.5</v>
      </c>
    </row>
    <row r="14">
      <c r="B14" s="7">
        <f t="shared" si="4"/>
        <v>0.8</v>
      </c>
      <c r="C14" s="7">
        <f t="shared" si="1"/>
        <v>3.2</v>
      </c>
      <c r="E14" s="7">
        <f t="shared" si="2"/>
        <v>12</v>
      </c>
      <c r="F14" s="7">
        <f t="shared" si="3"/>
        <v>92</v>
      </c>
    </row>
    <row r="15">
      <c r="B15" s="7">
        <f t="shared" si="4"/>
        <v>0.9</v>
      </c>
      <c r="C15" s="7">
        <f t="shared" si="1"/>
        <v>4.05</v>
      </c>
      <c r="E15" s="7">
        <f t="shared" si="2"/>
        <v>13.5</v>
      </c>
      <c r="F15" s="7">
        <f t="shared" si="3"/>
        <v>93.5</v>
      </c>
    </row>
    <row r="16">
      <c r="B16" s="9">
        <f t="shared" si="4"/>
        <v>1</v>
      </c>
      <c r="C16" s="7">
        <f t="shared" si="1"/>
        <v>5</v>
      </c>
      <c r="D16" s="9"/>
      <c r="E16" s="9">
        <f t="shared" si="2"/>
        <v>15</v>
      </c>
      <c r="F16" s="9">
        <f t="shared" si="3"/>
        <v>95</v>
      </c>
      <c r="G16" s="10"/>
    </row>
    <row r="17">
      <c r="B17" s="7">
        <f t="shared" si="4"/>
        <v>1.1</v>
      </c>
      <c r="C17" s="7">
        <f t="shared" si="1"/>
        <v>6.05</v>
      </c>
      <c r="E17" s="7">
        <f t="shared" si="2"/>
        <v>16.5</v>
      </c>
      <c r="F17" s="7">
        <f t="shared" si="3"/>
        <v>96.5</v>
      </c>
    </row>
    <row r="18">
      <c r="B18" s="7">
        <f t="shared" si="4"/>
        <v>1.2</v>
      </c>
      <c r="C18" s="7">
        <f t="shared" si="1"/>
        <v>7.2</v>
      </c>
      <c r="E18" s="7">
        <f t="shared" si="2"/>
        <v>18</v>
      </c>
      <c r="F18" s="7">
        <f t="shared" si="3"/>
        <v>98</v>
      </c>
    </row>
    <row r="19">
      <c r="B19" s="7">
        <f t="shared" si="4"/>
        <v>1.3</v>
      </c>
      <c r="C19" s="7">
        <f t="shared" si="1"/>
        <v>8.45</v>
      </c>
      <c r="E19" s="7">
        <f t="shared" si="2"/>
        <v>19.5</v>
      </c>
      <c r="F19" s="7">
        <f t="shared" si="3"/>
        <v>99.5</v>
      </c>
      <c r="H19" s="11"/>
    </row>
    <row r="20">
      <c r="B20" s="12">
        <f t="shared" si="4"/>
        <v>1.4</v>
      </c>
      <c r="C20" s="13">
        <f t="shared" si="1"/>
        <v>9.8</v>
      </c>
      <c r="D20" s="12"/>
      <c r="E20" s="14">
        <f t="shared" si="2"/>
        <v>21</v>
      </c>
      <c r="F20" s="12">
        <f t="shared" si="3"/>
        <v>101</v>
      </c>
    </row>
    <row r="21">
      <c r="B21" s="7">
        <f t="shared" si="4"/>
        <v>1.5</v>
      </c>
      <c r="C21" s="7">
        <f t="shared" si="1"/>
        <v>11.25</v>
      </c>
      <c r="E21" s="7">
        <f t="shared" si="2"/>
        <v>22.5</v>
      </c>
      <c r="F21" s="7">
        <f t="shared" si="3"/>
        <v>102.5</v>
      </c>
    </row>
    <row r="22">
      <c r="B22" s="15">
        <f t="shared" si="4"/>
        <v>1.6</v>
      </c>
      <c r="C22" s="15">
        <f t="shared" si="1"/>
        <v>12.8</v>
      </c>
      <c r="D22" s="15"/>
      <c r="E22" s="15">
        <f t="shared" si="2"/>
        <v>24</v>
      </c>
      <c r="F22" s="15">
        <f t="shared" si="3"/>
        <v>104</v>
      </c>
      <c r="G22" s="16"/>
    </row>
    <row r="23">
      <c r="B23" s="7">
        <f t="shared" si="4"/>
        <v>1.7</v>
      </c>
      <c r="C23" s="7">
        <f t="shared" si="1"/>
        <v>14.45</v>
      </c>
      <c r="E23" s="7">
        <f t="shared" si="2"/>
        <v>25.5</v>
      </c>
      <c r="F23" s="7">
        <f t="shared" si="3"/>
        <v>105.5</v>
      </c>
    </row>
    <row r="24">
      <c r="B24" s="7">
        <f t="shared" si="4"/>
        <v>1.8</v>
      </c>
      <c r="C24" s="7">
        <f t="shared" si="1"/>
        <v>16.2</v>
      </c>
      <c r="E24" s="7">
        <f t="shared" si="2"/>
        <v>27</v>
      </c>
      <c r="F24" s="7">
        <f t="shared" si="3"/>
        <v>107</v>
      </c>
    </row>
    <row r="25">
      <c r="B25" s="7">
        <f t="shared" si="4"/>
        <v>1.9</v>
      </c>
      <c r="C25" s="7">
        <f t="shared" si="1"/>
        <v>18.05</v>
      </c>
      <c r="E25" s="7">
        <f t="shared" si="2"/>
        <v>28.5</v>
      </c>
      <c r="F25" s="7">
        <f t="shared" si="3"/>
        <v>108.5</v>
      </c>
    </row>
    <row r="26">
      <c r="B26" s="7">
        <f t="shared" si="4"/>
        <v>2</v>
      </c>
      <c r="C26" s="7">
        <f t="shared" si="1"/>
        <v>20</v>
      </c>
      <c r="E26" s="7">
        <f t="shared" si="2"/>
        <v>30</v>
      </c>
      <c r="F26" s="7">
        <f t="shared" si="3"/>
        <v>110</v>
      </c>
    </row>
    <row r="27">
      <c r="B27" s="7">
        <f t="shared" si="4"/>
        <v>2.1</v>
      </c>
      <c r="C27" s="7">
        <f t="shared" si="1"/>
        <v>22.05</v>
      </c>
      <c r="E27" s="7">
        <f t="shared" si="2"/>
        <v>31.5</v>
      </c>
      <c r="F27" s="7">
        <f t="shared" si="3"/>
        <v>111.5</v>
      </c>
    </row>
    <row r="28">
      <c r="B28" s="7">
        <f t="shared" si="4"/>
        <v>2.2</v>
      </c>
      <c r="C28" s="7">
        <f t="shared" si="1"/>
        <v>24.2</v>
      </c>
      <c r="E28" s="7">
        <f t="shared" si="2"/>
        <v>33</v>
      </c>
      <c r="F28" s="7">
        <f t="shared" si="3"/>
        <v>113</v>
      </c>
      <c r="H28" s="17"/>
      <c r="I28" s="18"/>
      <c r="J28" s="18"/>
      <c r="K28" s="18"/>
      <c r="L28" s="18">
        <f>(-J$30+SQRT(J$30^2-4*J$29*J$31))/(2*J$29)</f>
        <v>1.540312424</v>
      </c>
      <c r="M28" s="18">
        <f t="shared" ref="M28:M29" si="5">J$29*L28^2+J$30*L28+J$31</f>
        <v>0</v>
      </c>
      <c r="N28" s="19"/>
    </row>
    <row r="29">
      <c r="B29" s="7">
        <f t="shared" si="4"/>
        <v>2.3</v>
      </c>
      <c r="C29" s="7">
        <f t="shared" si="1"/>
        <v>26.45</v>
      </c>
      <c r="E29" s="7">
        <f t="shared" si="2"/>
        <v>34.5</v>
      </c>
      <c r="F29" s="7">
        <f t="shared" si="3"/>
        <v>114.5</v>
      </c>
      <c r="H29" s="20" t="s">
        <v>12</v>
      </c>
      <c r="I29" s="1" t="s">
        <v>0</v>
      </c>
      <c r="J29" s="1">
        <v>5.0</v>
      </c>
      <c r="L29" s="7">
        <f>(-J$30-SQRT(J$30^2-4*J$29*J$31))/(2*J$29)</f>
        <v>0.2596875763</v>
      </c>
      <c r="M29" s="7">
        <f t="shared" si="5"/>
        <v>0</v>
      </c>
      <c r="N29" s="21"/>
    </row>
    <row r="30">
      <c r="B30" s="7">
        <f t="shared" si="4"/>
        <v>2.4</v>
      </c>
      <c r="C30" s="7">
        <f t="shared" si="1"/>
        <v>28.8</v>
      </c>
      <c r="E30" s="7">
        <f t="shared" si="2"/>
        <v>36</v>
      </c>
      <c r="F30" s="7">
        <f t="shared" si="3"/>
        <v>116</v>
      </c>
      <c r="H30" s="20" t="s">
        <v>13</v>
      </c>
      <c r="I30" s="1" t="s">
        <v>14</v>
      </c>
      <c r="J30" s="1">
        <v>-9.0</v>
      </c>
      <c r="N30" s="21"/>
    </row>
    <row r="31">
      <c r="B31" s="7">
        <f t="shared" si="4"/>
        <v>2.5</v>
      </c>
      <c r="C31" s="9">
        <f t="shared" si="1"/>
        <v>31.25</v>
      </c>
      <c r="E31" s="7">
        <f t="shared" si="2"/>
        <v>37.5</v>
      </c>
      <c r="F31" s="7">
        <f t="shared" si="3"/>
        <v>117.5</v>
      </c>
      <c r="H31" s="20" t="s">
        <v>15</v>
      </c>
      <c r="I31" s="1" t="s">
        <v>16</v>
      </c>
      <c r="J31" s="1">
        <v>2.0</v>
      </c>
      <c r="N31" s="21"/>
    </row>
    <row r="32">
      <c r="B32" s="9">
        <f t="shared" si="4"/>
        <v>2.6</v>
      </c>
      <c r="C32" s="9">
        <f t="shared" si="1"/>
        <v>33.8</v>
      </c>
      <c r="D32" s="9"/>
      <c r="E32" s="7">
        <f t="shared" si="2"/>
        <v>39</v>
      </c>
      <c r="F32" s="9">
        <f t="shared" si="3"/>
        <v>119</v>
      </c>
      <c r="H32" s="22"/>
      <c r="I32" s="23"/>
      <c r="J32" s="23"/>
      <c r="K32" s="23"/>
      <c r="L32" s="23"/>
      <c r="M32" s="23"/>
      <c r="N32" s="24"/>
    </row>
    <row r="33">
      <c r="B33" s="7">
        <f t="shared" si="4"/>
        <v>2.7</v>
      </c>
      <c r="C33" s="9">
        <f t="shared" si="1"/>
        <v>36.45</v>
      </c>
      <c r="E33" s="7">
        <f t="shared" si="2"/>
        <v>40.5</v>
      </c>
      <c r="F33" s="7">
        <f t="shared" si="3"/>
        <v>120.5</v>
      </c>
    </row>
    <row r="34">
      <c r="B34" s="7">
        <f t="shared" si="4"/>
        <v>2.8</v>
      </c>
      <c r="C34" s="9">
        <f t="shared" si="1"/>
        <v>39.2</v>
      </c>
      <c r="E34" s="7">
        <f t="shared" si="2"/>
        <v>42</v>
      </c>
      <c r="F34" s="7">
        <f t="shared" si="3"/>
        <v>122</v>
      </c>
    </row>
    <row r="35">
      <c r="B35" s="7">
        <f t="shared" si="4"/>
        <v>2.9</v>
      </c>
      <c r="C35" s="9">
        <f t="shared" si="1"/>
        <v>42.05</v>
      </c>
      <c r="E35" s="7">
        <f t="shared" si="2"/>
        <v>43.5</v>
      </c>
      <c r="F35" s="7">
        <f t="shared" si="3"/>
        <v>123.5</v>
      </c>
      <c r="H35" s="1" t="s">
        <v>17</v>
      </c>
    </row>
    <row r="36">
      <c r="B36" s="7">
        <f t="shared" si="4"/>
        <v>3</v>
      </c>
      <c r="C36" s="7">
        <f t="shared" si="1"/>
        <v>45</v>
      </c>
      <c r="E36" s="7">
        <f t="shared" si="2"/>
        <v>45</v>
      </c>
      <c r="F36" s="7">
        <f t="shared" si="3"/>
        <v>125</v>
      </c>
    </row>
    <row r="37">
      <c r="B37" s="7">
        <f t="shared" si="4"/>
        <v>3.1</v>
      </c>
      <c r="C37" s="7">
        <f t="shared" si="1"/>
        <v>48.05</v>
      </c>
      <c r="E37" s="7">
        <f t="shared" si="2"/>
        <v>46.5</v>
      </c>
      <c r="F37" s="7">
        <f t="shared" si="3"/>
        <v>126.5</v>
      </c>
      <c r="I37" s="1" t="s">
        <v>18</v>
      </c>
      <c r="K37" s="1">
        <f>N3-N2</f>
        <v>121.5800281</v>
      </c>
    </row>
    <row r="38">
      <c r="B38" s="7">
        <f t="shared" si="4"/>
        <v>3.2</v>
      </c>
      <c r="C38" s="7">
        <f t="shared" si="1"/>
        <v>51.2</v>
      </c>
      <c r="E38" s="7">
        <f t="shared" si="2"/>
        <v>48</v>
      </c>
      <c r="F38" s="7">
        <f t="shared" si="3"/>
        <v>128</v>
      </c>
      <c r="I38" s="1" t="s">
        <v>19</v>
      </c>
      <c r="K38" s="1">
        <f>J3-J2</f>
        <v>2.772001873</v>
      </c>
    </row>
    <row r="39">
      <c r="B39" s="7">
        <f t="shared" si="4"/>
        <v>3.3</v>
      </c>
      <c r="C39" s="7">
        <f t="shared" si="1"/>
        <v>54.45</v>
      </c>
      <c r="E39" s="7">
        <f t="shared" si="2"/>
        <v>49.5</v>
      </c>
      <c r="F39" s="7">
        <f t="shared" si="3"/>
        <v>129.5</v>
      </c>
      <c r="I39" s="1" t="s">
        <v>20</v>
      </c>
      <c r="K39" s="7">
        <f>J2*D2</f>
        <v>30</v>
      </c>
    </row>
    <row r="40">
      <c r="B40" s="7">
        <f t="shared" si="4"/>
        <v>3.4</v>
      </c>
      <c r="C40" s="7">
        <f t="shared" si="1"/>
        <v>57.8</v>
      </c>
      <c r="E40" s="7">
        <f t="shared" si="2"/>
        <v>51</v>
      </c>
      <c r="F40" s="7">
        <f t="shared" si="3"/>
        <v>131</v>
      </c>
      <c r="I40" s="25" t="s">
        <v>21</v>
      </c>
      <c r="J40" s="8"/>
      <c r="K40" s="26">
        <f>2*(K37-K39*K38)/(K38^2)</f>
        <v>10</v>
      </c>
    </row>
    <row r="41">
      <c r="B41" s="7">
        <f t="shared" si="4"/>
        <v>3.5</v>
      </c>
      <c r="C41" s="7">
        <f t="shared" si="1"/>
        <v>61.25</v>
      </c>
      <c r="E41" s="7">
        <f t="shared" si="2"/>
        <v>52.5</v>
      </c>
      <c r="F41" s="7">
        <f t="shared" si="3"/>
        <v>132.5</v>
      </c>
      <c r="I41" s="25" t="s">
        <v>22</v>
      </c>
    </row>
    <row r="42">
      <c r="B42" s="7">
        <f t="shared" si="4"/>
        <v>3.6</v>
      </c>
      <c r="C42" s="7">
        <f t="shared" si="1"/>
        <v>64.8</v>
      </c>
      <c r="E42" s="7">
        <f t="shared" si="2"/>
        <v>54</v>
      </c>
      <c r="F42" s="7">
        <f t="shared" si="3"/>
        <v>134</v>
      </c>
    </row>
    <row r="43">
      <c r="B43" s="7">
        <f t="shared" si="4"/>
        <v>3.7</v>
      </c>
      <c r="C43" s="7">
        <f t="shared" si="1"/>
        <v>68.45</v>
      </c>
      <c r="E43" s="7">
        <f t="shared" si="2"/>
        <v>55.5</v>
      </c>
      <c r="F43" s="7">
        <f t="shared" si="3"/>
        <v>135.5</v>
      </c>
    </row>
    <row r="44">
      <c r="B44" s="7">
        <f t="shared" si="4"/>
        <v>3.8</v>
      </c>
      <c r="C44" s="7">
        <f t="shared" si="1"/>
        <v>72.2</v>
      </c>
      <c r="E44" s="7">
        <f t="shared" si="2"/>
        <v>57</v>
      </c>
      <c r="F44" s="7">
        <f t="shared" si="3"/>
        <v>137</v>
      </c>
    </row>
    <row r="45">
      <c r="B45" s="7">
        <f t="shared" si="4"/>
        <v>3.9</v>
      </c>
      <c r="C45" s="7">
        <f t="shared" si="1"/>
        <v>76.05</v>
      </c>
      <c r="E45" s="7">
        <f t="shared" si="2"/>
        <v>58.5</v>
      </c>
      <c r="F45" s="7">
        <f t="shared" si="3"/>
        <v>138.5</v>
      </c>
    </row>
    <row r="46">
      <c r="B46" s="7">
        <f t="shared" si="4"/>
        <v>4</v>
      </c>
      <c r="C46" s="7">
        <f t="shared" si="1"/>
        <v>80</v>
      </c>
      <c r="E46" s="7">
        <f t="shared" si="2"/>
        <v>60</v>
      </c>
      <c r="F46" s="7">
        <f t="shared" si="3"/>
        <v>140</v>
      </c>
    </row>
    <row r="47">
      <c r="B47" s="7">
        <f t="shared" si="4"/>
        <v>4.1</v>
      </c>
      <c r="C47" s="7">
        <f t="shared" si="1"/>
        <v>84.05</v>
      </c>
      <c r="E47" s="7">
        <f t="shared" si="2"/>
        <v>61.5</v>
      </c>
      <c r="F47" s="7">
        <f t="shared" si="3"/>
        <v>141.5</v>
      </c>
    </row>
    <row r="48">
      <c r="B48" s="7">
        <f t="shared" si="4"/>
        <v>4.2</v>
      </c>
      <c r="C48" s="7">
        <f t="shared" si="1"/>
        <v>88.2</v>
      </c>
      <c r="E48" s="7">
        <f t="shared" si="2"/>
        <v>63</v>
      </c>
      <c r="F48" s="7">
        <f t="shared" si="3"/>
        <v>143</v>
      </c>
    </row>
    <row r="49">
      <c r="B49" s="7">
        <f t="shared" si="4"/>
        <v>4.3</v>
      </c>
      <c r="C49" s="7">
        <f t="shared" si="1"/>
        <v>92.45</v>
      </c>
      <c r="E49" s="7">
        <f t="shared" si="2"/>
        <v>64.5</v>
      </c>
      <c r="F49" s="7">
        <f t="shared" si="3"/>
        <v>144.5</v>
      </c>
    </row>
    <row r="50">
      <c r="B50" s="7">
        <f t="shared" si="4"/>
        <v>4.4</v>
      </c>
      <c r="C50" s="7">
        <f t="shared" si="1"/>
        <v>96.8</v>
      </c>
      <c r="E50" s="7">
        <f t="shared" si="2"/>
        <v>66</v>
      </c>
      <c r="F50" s="7">
        <f t="shared" si="3"/>
        <v>146</v>
      </c>
    </row>
    <row r="51">
      <c r="B51" s="7">
        <f t="shared" si="4"/>
        <v>4.5</v>
      </c>
      <c r="C51" s="27">
        <f t="shared" si="1"/>
        <v>101.25</v>
      </c>
      <c r="D51" s="12"/>
      <c r="E51" s="12">
        <f t="shared" si="2"/>
        <v>67.5</v>
      </c>
      <c r="F51" s="27">
        <f t="shared" si="3"/>
        <v>147.5</v>
      </c>
    </row>
    <row r="52">
      <c r="B52" s="7">
        <f t="shared" si="4"/>
        <v>4.6</v>
      </c>
      <c r="C52" s="7">
        <f t="shared" si="1"/>
        <v>105.8</v>
      </c>
      <c r="E52" s="7">
        <f t="shared" si="2"/>
        <v>69</v>
      </c>
      <c r="F52" s="7">
        <f t="shared" si="3"/>
        <v>149</v>
      </c>
    </row>
    <row r="53">
      <c r="B53" s="7">
        <f t="shared" si="4"/>
        <v>4.7</v>
      </c>
      <c r="C53" s="7">
        <f t="shared" si="1"/>
        <v>110.45</v>
      </c>
      <c r="E53" s="7">
        <f t="shared" si="2"/>
        <v>70.5</v>
      </c>
      <c r="F53" s="7">
        <f t="shared" si="3"/>
        <v>150.5</v>
      </c>
    </row>
    <row r="54">
      <c r="B54" s="7">
        <f t="shared" si="4"/>
        <v>4.8</v>
      </c>
      <c r="C54" s="7">
        <f t="shared" si="1"/>
        <v>115.2</v>
      </c>
      <c r="E54" s="7">
        <f t="shared" si="2"/>
        <v>72</v>
      </c>
      <c r="F54" s="7">
        <f t="shared" si="3"/>
        <v>152</v>
      </c>
    </row>
    <row r="55">
      <c r="B55" s="7">
        <f t="shared" si="4"/>
        <v>4.9</v>
      </c>
      <c r="C55" s="7">
        <f t="shared" si="1"/>
        <v>120.05</v>
      </c>
      <c r="E55" s="7">
        <f t="shared" si="2"/>
        <v>73.5</v>
      </c>
      <c r="F55" s="7">
        <f t="shared" si="3"/>
        <v>153.5</v>
      </c>
    </row>
    <row r="56">
      <c r="B56" s="7">
        <f t="shared" si="4"/>
        <v>5</v>
      </c>
      <c r="C56" s="7">
        <f t="shared" si="1"/>
        <v>125</v>
      </c>
      <c r="E56" s="7">
        <f t="shared" si="2"/>
        <v>75</v>
      </c>
      <c r="F56" s="7">
        <f t="shared" si="3"/>
        <v>155</v>
      </c>
    </row>
    <row r="57">
      <c r="B57" s="7">
        <f t="shared" si="4"/>
        <v>5.1</v>
      </c>
      <c r="C57" s="7">
        <f t="shared" si="1"/>
        <v>130.05</v>
      </c>
      <c r="E57" s="7">
        <f t="shared" si="2"/>
        <v>76.5</v>
      </c>
      <c r="F57" s="7">
        <f t="shared" si="3"/>
        <v>156.5</v>
      </c>
    </row>
    <row r="58">
      <c r="B58" s="7">
        <f t="shared" si="4"/>
        <v>5.2</v>
      </c>
      <c r="C58" s="7">
        <f t="shared" si="1"/>
        <v>135.2</v>
      </c>
      <c r="E58" s="7">
        <f t="shared" si="2"/>
        <v>78</v>
      </c>
      <c r="F58" s="7">
        <f t="shared" si="3"/>
        <v>158</v>
      </c>
    </row>
    <row r="59">
      <c r="B59" s="7">
        <f t="shared" si="4"/>
        <v>5.3</v>
      </c>
      <c r="C59" s="7">
        <f t="shared" si="1"/>
        <v>140.45</v>
      </c>
      <c r="E59" s="7">
        <f t="shared" si="2"/>
        <v>79.5</v>
      </c>
      <c r="F59" s="7">
        <f t="shared" si="3"/>
        <v>159.5</v>
      </c>
    </row>
    <row r="60">
      <c r="B60" s="7">
        <f t="shared" si="4"/>
        <v>5.4</v>
      </c>
      <c r="C60" s="7">
        <f t="shared" si="1"/>
        <v>145.8</v>
      </c>
      <c r="E60" s="7">
        <f t="shared" si="2"/>
        <v>81</v>
      </c>
      <c r="F60" s="7">
        <f t="shared" si="3"/>
        <v>161</v>
      </c>
    </row>
    <row r="61">
      <c r="B61" s="7">
        <f t="shared" si="4"/>
        <v>5.5</v>
      </c>
      <c r="C61" s="7">
        <f t="shared" si="1"/>
        <v>151.25</v>
      </c>
      <c r="E61" s="7">
        <f t="shared" si="2"/>
        <v>82.5</v>
      </c>
      <c r="F61" s="7">
        <f t="shared" si="3"/>
        <v>162.5</v>
      </c>
    </row>
    <row r="62">
      <c r="B62" s="7">
        <f t="shared" si="4"/>
        <v>5.6</v>
      </c>
      <c r="C62" s="7">
        <f t="shared" si="1"/>
        <v>156.8</v>
      </c>
      <c r="E62" s="7">
        <f t="shared" si="2"/>
        <v>84</v>
      </c>
      <c r="F62" s="7">
        <f t="shared" si="3"/>
        <v>164</v>
      </c>
    </row>
    <row r="63">
      <c r="B63" s="7">
        <f t="shared" si="4"/>
        <v>5.7</v>
      </c>
      <c r="C63" s="7">
        <f t="shared" si="1"/>
        <v>162.45</v>
      </c>
      <c r="E63" s="7">
        <f t="shared" si="2"/>
        <v>85.5</v>
      </c>
      <c r="F63" s="7">
        <f t="shared" si="3"/>
        <v>165.5</v>
      </c>
    </row>
    <row r="64">
      <c r="B64" s="7">
        <f t="shared" si="4"/>
        <v>5.8</v>
      </c>
      <c r="C64" s="7">
        <f t="shared" si="1"/>
        <v>168.2</v>
      </c>
      <c r="E64" s="7">
        <f t="shared" si="2"/>
        <v>87</v>
      </c>
      <c r="F64" s="7">
        <f t="shared" si="3"/>
        <v>167</v>
      </c>
    </row>
    <row r="65">
      <c r="B65" s="7">
        <f t="shared" si="4"/>
        <v>5.9</v>
      </c>
      <c r="C65" s="7">
        <f t="shared" si="1"/>
        <v>174.05</v>
      </c>
      <c r="E65" s="7">
        <f t="shared" si="2"/>
        <v>88.5</v>
      </c>
      <c r="F65" s="7">
        <f t="shared" si="3"/>
        <v>168.5</v>
      </c>
    </row>
    <row r="66">
      <c r="B66" s="7">
        <f t="shared" si="4"/>
        <v>6</v>
      </c>
      <c r="C66" s="7">
        <f t="shared" si="1"/>
        <v>180</v>
      </c>
      <c r="E66" s="7">
        <f t="shared" si="2"/>
        <v>90</v>
      </c>
      <c r="F66" s="7">
        <f t="shared" si="3"/>
        <v>170</v>
      </c>
    </row>
    <row r="67">
      <c r="B67" s="7">
        <f t="shared" si="4"/>
        <v>6.1</v>
      </c>
      <c r="C67" s="7">
        <f t="shared" si="1"/>
        <v>186.05</v>
      </c>
      <c r="E67" s="7">
        <f t="shared" si="2"/>
        <v>91.5</v>
      </c>
      <c r="F67" s="7">
        <f t="shared" si="3"/>
        <v>171.5</v>
      </c>
    </row>
    <row r="68">
      <c r="B68" s="7">
        <f t="shared" si="4"/>
        <v>6.2</v>
      </c>
      <c r="C68" s="7">
        <f t="shared" si="1"/>
        <v>192.2</v>
      </c>
      <c r="E68" s="7">
        <f t="shared" si="2"/>
        <v>93</v>
      </c>
      <c r="F68" s="7">
        <f t="shared" si="3"/>
        <v>173</v>
      </c>
    </row>
    <row r="69">
      <c r="B69" s="7">
        <f t="shared" si="4"/>
        <v>6.3</v>
      </c>
      <c r="C69" s="7">
        <f t="shared" si="1"/>
        <v>198.45</v>
      </c>
      <c r="E69" s="7">
        <f t="shared" si="2"/>
        <v>94.5</v>
      </c>
      <c r="F69" s="7">
        <f t="shared" si="3"/>
        <v>174.5</v>
      </c>
    </row>
    <row r="70">
      <c r="B70" s="7">
        <f t="shared" si="4"/>
        <v>6.4</v>
      </c>
      <c r="C70" s="7">
        <f t="shared" si="1"/>
        <v>204.8</v>
      </c>
      <c r="E70" s="7">
        <f t="shared" si="2"/>
        <v>96</v>
      </c>
      <c r="F70" s="7">
        <f t="shared" si="3"/>
        <v>176</v>
      </c>
    </row>
    <row r="71">
      <c r="B71" s="7">
        <f t="shared" si="4"/>
        <v>6.5</v>
      </c>
      <c r="C71" s="7">
        <f t="shared" si="1"/>
        <v>211.25</v>
      </c>
      <c r="E71" s="7">
        <f t="shared" si="2"/>
        <v>97.5</v>
      </c>
      <c r="F71" s="7">
        <f t="shared" si="3"/>
        <v>177.5</v>
      </c>
    </row>
    <row r="72">
      <c r="B72" s="7">
        <f t="shared" si="4"/>
        <v>6.6</v>
      </c>
      <c r="C72" s="7">
        <f t="shared" si="1"/>
        <v>217.8</v>
      </c>
      <c r="E72" s="7">
        <f t="shared" si="2"/>
        <v>99</v>
      </c>
      <c r="F72" s="7">
        <f t="shared" si="3"/>
        <v>179</v>
      </c>
    </row>
    <row r="73">
      <c r="B73" s="7">
        <f t="shared" si="4"/>
        <v>6.7</v>
      </c>
      <c r="C73" s="7">
        <f t="shared" si="1"/>
        <v>224.45</v>
      </c>
      <c r="E73" s="7">
        <f t="shared" si="2"/>
        <v>100.5</v>
      </c>
      <c r="F73" s="7">
        <f t="shared" si="3"/>
        <v>180.5</v>
      </c>
    </row>
    <row r="74">
      <c r="B74" s="7">
        <f t="shared" si="4"/>
        <v>6.8</v>
      </c>
      <c r="C74" s="7">
        <f t="shared" si="1"/>
        <v>231.2</v>
      </c>
      <c r="E74" s="7">
        <f t="shared" si="2"/>
        <v>102</v>
      </c>
      <c r="F74" s="7">
        <f t="shared" si="3"/>
        <v>182</v>
      </c>
    </row>
    <row r="75">
      <c r="B75" s="7">
        <f t="shared" si="4"/>
        <v>6.9</v>
      </c>
      <c r="C75" s="7">
        <f t="shared" si="1"/>
        <v>238.05</v>
      </c>
      <c r="E75" s="7">
        <f t="shared" si="2"/>
        <v>103.5</v>
      </c>
      <c r="F75" s="7">
        <f t="shared" si="3"/>
        <v>183.5</v>
      </c>
    </row>
    <row r="76">
      <c r="B76" s="7">
        <f t="shared" si="4"/>
        <v>7</v>
      </c>
      <c r="C76" s="7">
        <f t="shared" si="1"/>
        <v>245</v>
      </c>
      <c r="E76" s="7">
        <f t="shared" si="2"/>
        <v>105</v>
      </c>
      <c r="F76" s="7">
        <f t="shared" si="3"/>
        <v>185</v>
      </c>
    </row>
  </sheetData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